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V27" i="1" l="1"/>
  <c r="V24" i="1"/>
  <c r="U24" i="1"/>
  <c r="T24" i="1"/>
  <c r="S24" i="1"/>
  <c r="R24" i="1"/>
  <c r="Q24" i="1"/>
  <c r="P24" i="1"/>
  <c r="J24" i="1"/>
  <c r="A24" i="1"/>
  <c r="V23" i="1"/>
  <c r="U23" i="1"/>
  <c r="T23" i="1"/>
  <c r="S23" i="1"/>
  <c r="R23" i="1"/>
  <c r="Q23" i="1"/>
  <c r="P23" i="1"/>
  <c r="J23" i="1"/>
  <c r="A23" i="1"/>
  <c r="V22" i="1"/>
  <c r="U22" i="1"/>
  <c r="T22" i="1"/>
  <c r="S22" i="1"/>
  <c r="R22" i="1"/>
  <c r="Q22" i="1"/>
  <c r="P22" i="1"/>
  <c r="J22" i="1"/>
  <c r="A22" i="1"/>
  <c r="V21" i="1"/>
  <c r="U21" i="1"/>
  <c r="T21" i="1"/>
  <c r="S21" i="1"/>
  <c r="R21" i="1"/>
  <c r="Q21" i="1"/>
  <c r="P21" i="1"/>
  <c r="J21" i="1"/>
  <c r="A21" i="1"/>
  <c r="V20" i="1"/>
  <c r="U20" i="1"/>
  <c r="T20" i="1"/>
  <c r="S20" i="1"/>
  <c r="R20" i="1"/>
  <c r="Q20" i="1"/>
  <c r="P20" i="1"/>
  <c r="J20" i="1"/>
  <c r="A20" i="1"/>
  <c r="V19" i="1"/>
  <c r="U19" i="1"/>
  <c r="T19" i="1"/>
  <c r="S19" i="1"/>
  <c r="R19" i="1"/>
  <c r="Q19" i="1"/>
  <c r="P19" i="1"/>
  <c r="J19" i="1"/>
  <c r="A19" i="1"/>
  <c r="V18" i="1"/>
  <c r="U18" i="1"/>
  <c r="T18" i="1"/>
  <c r="S18" i="1"/>
  <c r="R18" i="1"/>
  <c r="Q18" i="1"/>
  <c r="P18" i="1"/>
  <c r="J18" i="1"/>
  <c r="A18" i="1"/>
  <c r="V17" i="1"/>
  <c r="U17" i="1"/>
  <c r="T17" i="1"/>
  <c r="S17" i="1"/>
  <c r="R17" i="1"/>
  <c r="Q17" i="1"/>
  <c r="P17" i="1"/>
  <c r="J17" i="1"/>
  <c r="A17" i="1"/>
  <c r="V16" i="1"/>
  <c r="U16" i="1"/>
  <c r="T16" i="1"/>
  <c r="S16" i="1"/>
  <c r="R16" i="1"/>
  <c r="Q16" i="1"/>
  <c r="P16" i="1"/>
  <c r="J16" i="1"/>
  <c r="A16" i="1"/>
  <c r="V15" i="1"/>
  <c r="U15" i="1"/>
  <c r="T15" i="1"/>
  <c r="S15" i="1"/>
  <c r="R15" i="1"/>
  <c r="Q15" i="1"/>
  <c r="P15" i="1"/>
  <c r="A15" i="1"/>
  <c r="V14" i="1"/>
  <c r="U14" i="1"/>
  <c r="T14" i="1"/>
  <c r="S14" i="1"/>
  <c r="R14" i="1"/>
  <c r="Q14" i="1"/>
  <c r="P14" i="1"/>
  <c r="J14" i="1"/>
  <c r="A14" i="1"/>
  <c r="V13" i="1"/>
  <c r="U13" i="1"/>
  <c r="T13" i="1"/>
  <c r="S13" i="1"/>
  <c r="R13" i="1"/>
  <c r="Q13" i="1"/>
  <c r="P13" i="1"/>
  <c r="J13" i="1"/>
  <c r="A13" i="1"/>
  <c r="V12" i="1"/>
  <c r="U12" i="1"/>
  <c r="T12" i="1"/>
  <c r="S12" i="1"/>
  <c r="R12" i="1"/>
  <c r="Q12" i="1"/>
  <c r="P12" i="1"/>
  <c r="J12" i="1"/>
  <c r="A12" i="1"/>
  <c r="V11" i="1"/>
  <c r="V25" i="1" s="1"/>
  <c r="U11" i="1"/>
  <c r="T11" i="1"/>
  <c r="S11" i="1"/>
  <c r="R11" i="1"/>
  <c r="Q11" i="1"/>
  <c r="P11" i="1"/>
  <c r="J11" i="1"/>
  <c r="A11" i="1"/>
  <c r="V8" i="1"/>
  <c r="U8" i="1"/>
  <c r="T8" i="1"/>
  <c r="S8" i="1"/>
  <c r="R8" i="1"/>
  <c r="Q8" i="1"/>
  <c r="P8" i="1"/>
  <c r="J8" i="1"/>
  <c r="V7" i="1"/>
  <c r="U7" i="1"/>
  <c r="T7" i="1"/>
  <c r="S7" i="1"/>
  <c r="R7" i="1"/>
  <c r="Q7" i="1"/>
  <c r="P7" i="1"/>
  <c r="J7" i="1"/>
  <c r="V6" i="1"/>
  <c r="U6" i="1"/>
  <c r="T6" i="1"/>
  <c r="S6" i="1"/>
  <c r="R6" i="1"/>
  <c r="Q6" i="1"/>
  <c r="P6" i="1"/>
  <c r="J6" i="1"/>
  <c r="V5" i="1"/>
  <c r="U5" i="1"/>
  <c r="T5" i="1"/>
  <c r="S5" i="1"/>
  <c r="R5" i="1"/>
  <c r="Q5" i="1"/>
  <c r="P5" i="1"/>
  <c r="J5" i="1"/>
  <c r="V4" i="1"/>
  <c r="U4" i="1"/>
  <c r="T4" i="1"/>
  <c r="S4" i="1"/>
  <c r="R4" i="1"/>
  <c r="Q4" i="1"/>
  <c r="P4" i="1"/>
  <c r="J4" i="1"/>
  <c r="V3" i="1"/>
  <c r="V9" i="1" s="1"/>
  <c r="U3" i="1"/>
  <c r="T3" i="1"/>
  <c r="S3" i="1"/>
  <c r="R3" i="1"/>
  <c r="Q3" i="1"/>
  <c r="P3" i="1"/>
  <c r="J3" i="1"/>
  <c r="A3" i="1"/>
</calcChain>
</file>

<file path=xl/sharedStrings.xml><?xml version="1.0" encoding="utf-8"?>
<sst xmlns="http://schemas.openxmlformats.org/spreadsheetml/2006/main" count="120" uniqueCount="55">
  <si>
    <t>ITEM #</t>
  </si>
  <si>
    <t>TAG</t>
  </si>
  <si>
    <t>BW</t>
  </si>
  <si>
    <t>WIDTH</t>
  </si>
  <si>
    <t>LENGTH</t>
  </si>
  <si>
    <t>TEMP</t>
  </si>
  <si>
    <t>COATING</t>
  </si>
  <si>
    <t>FINISH</t>
  </si>
  <si>
    <t>NET #</t>
  </si>
  <si>
    <t>GROSS #</t>
  </si>
  <si>
    <t>QLTY</t>
  </si>
  <si>
    <t>RECEIVER</t>
  </si>
  <si>
    <t>THICK</t>
  </si>
  <si>
    <t>TEMPER</t>
  </si>
  <si>
    <t>KGS</t>
  </si>
  <si>
    <t>COIL</t>
  </si>
  <si>
    <t>1650750</t>
  </si>
  <si>
    <t>CQ</t>
  </si>
  <si>
    <t>HDG</t>
  </si>
  <si>
    <t>GEM 5701-13</t>
  </si>
  <si>
    <t>202</t>
  </si>
  <si>
    <t>G30</t>
  </si>
  <si>
    <t>40% PRIMER</t>
  </si>
  <si>
    <t>GEM 5754-5</t>
  </si>
  <si>
    <t>211</t>
  </si>
  <si>
    <t>G90</t>
  </si>
  <si>
    <t>GEM 5754-13</t>
  </si>
  <si>
    <t>208</t>
  </si>
  <si>
    <t>GALVALUME</t>
  </si>
  <si>
    <t>GEM 5754-10</t>
  </si>
  <si>
    <t>207</t>
  </si>
  <si>
    <t>GEM 5754-9</t>
  </si>
  <si>
    <t>590959-01B</t>
  </si>
  <si>
    <t>G40</t>
  </si>
  <si>
    <t>200</t>
  </si>
  <si>
    <t>GRAY EMBOSSED</t>
  </si>
  <si>
    <t>GEM 5754-4</t>
  </si>
  <si>
    <t>204</t>
  </si>
  <si>
    <t>GEM 5754-6</t>
  </si>
  <si>
    <t>205</t>
  </si>
  <si>
    <t>GEM 5754-7</t>
  </si>
  <si>
    <t>206</t>
  </si>
  <si>
    <t>GEM 5754-8</t>
  </si>
  <si>
    <t>214</t>
  </si>
  <si>
    <t>65% RED, 35% PRIMER</t>
  </si>
  <si>
    <t>GEM 5754-1</t>
  </si>
  <si>
    <t>215</t>
  </si>
  <si>
    <t>GEM 5754-2</t>
  </si>
  <si>
    <t>216</t>
  </si>
  <si>
    <t>GEM 5754-3</t>
  </si>
  <si>
    <t>209</t>
  </si>
  <si>
    <t>GEM 5754-11</t>
  </si>
  <si>
    <t>210</t>
  </si>
  <si>
    <t>GEM 5754-12</t>
  </si>
  <si>
    <t>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</si>
</sst>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7" formatCode="0.0000"/>
    <numFmt numFmtId="168" formatCode="0_);\(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0" fontId="3" fillId="0" borderId="0" xfId="1" applyFont="1" applyFill="1" applyBorder="1"/>
    <xf numFmtId="49" fontId="3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0" xfId="0" applyFont="1"/>
    <xf numFmtId="167" fontId="3" fillId="0" borderId="0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1" fontId="5" fillId="0" borderId="0" xfId="0" applyNumberFormat="1" applyFont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</cellXfs>
  <cellStyles count="2">
    <cellStyle name="´Èv¾ŸŠ?j¼t“_x0018__x0004_¦?UÁ¨¤N@s?_x000c_A05307      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16" workbookViewId="0">
      <selection activeCell="V27" sqref="V27"/>
    </sheetView>
  </sheetViews>
  <sheetFormatPr defaultRowHeight="15" x14ac:dyDescent="0.25"/>
  <cols>
    <col min="1" max="1" width="9.140625" style="18"/>
    <col min="2" max="2" width="12.85546875" style="18" customWidth="1"/>
    <col min="3" max="15" width="0" style="18" hidden="1" customWidth="1"/>
    <col min="16" max="17" width="9.140625" style="18"/>
    <col min="18" max="18" width="10" style="18" bestFit="1" customWidth="1"/>
    <col min="19" max="19" width="9.140625" style="18"/>
    <col min="20" max="20" width="14.42578125" style="18" customWidth="1"/>
    <col min="21" max="21" width="20.7109375" style="18" customWidth="1"/>
    <col min="22" max="16384" width="9.140625" style="18"/>
  </cols>
  <sheetData>
    <row r="1" spans="1:26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P1" s="1" t="s">
        <v>12</v>
      </c>
      <c r="Q1" s="1" t="s">
        <v>3</v>
      </c>
      <c r="R1" s="1" t="s">
        <v>4</v>
      </c>
      <c r="S1" s="1" t="s">
        <v>13</v>
      </c>
      <c r="T1" s="1" t="s">
        <v>6</v>
      </c>
      <c r="U1" s="1" t="s">
        <v>7</v>
      </c>
      <c r="V1" s="1" t="s">
        <v>14</v>
      </c>
    </row>
    <row r="3" spans="1:26" s="11" customFormat="1" ht="14.25" x14ac:dyDescent="0.2">
      <c r="A3" s="3" t="str">
        <f>RIGHT(L3,LEN(L3)-4)</f>
        <v>5701-13</v>
      </c>
      <c r="B3" s="12" t="s">
        <v>16</v>
      </c>
      <c r="C3" s="4">
        <v>4.4999999999999998E-2</v>
      </c>
      <c r="D3" s="4">
        <v>36</v>
      </c>
      <c r="E3" s="3">
        <v>108</v>
      </c>
      <c r="F3" s="3" t="s">
        <v>17</v>
      </c>
      <c r="G3" s="5" t="s">
        <v>18</v>
      </c>
      <c r="H3" s="6"/>
      <c r="I3" s="14">
        <v>3259</v>
      </c>
      <c r="J3" s="15">
        <f t="shared" ref="J3:J8" si="0">I3+25</f>
        <v>3284</v>
      </c>
      <c r="K3" s="3"/>
      <c r="L3" s="3" t="s">
        <v>19</v>
      </c>
      <c r="M3" s="3"/>
      <c r="N3" s="3"/>
      <c r="O3" s="7"/>
      <c r="P3" s="8">
        <f t="shared" ref="P3:Q8" si="1">IF(C3="VAR","VAR",IF(C3="","",C3*25.4))</f>
        <v>1.1429999999999998</v>
      </c>
      <c r="Q3" s="9">
        <f t="shared" si="1"/>
        <v>914.4</v>
      </c>
      <c r="R3" s="9">
        <f t="shared" ref="R3:R8" si="2">IF(E3="VAR","VAR",IF(E3="COIL","COIL",IF(E3="","",E3*25.4)))</f>
        <v>2743.2</v>
      </c>
      <c r="S3" s="3" t="str">
        <f t="shared" ref="S3:U8" si="3">IF(F3&lt;&gt;"",F3,"")</f>
        <v>CQ</v>
      </c>
      <c r="T3" s="3" t="str">
        <f t="shared" si="3"/>
        <v>HDG</v>
      </c>
      <c r="U3" s="3" t="str">
        <f t="shared" si="3"/>
        <v/>
      </c>
      <c r="V3" s="10">
        <f t="shared" ref="V3:V8" si="4">INT((I3/2.2046)+0.5)</f>
        <v>1478</v>
      </c>
      <c r="W3" s="3"/>
      <c r="X3" s="10"/>
      <c r="Z3" s="10"/>
    </row>
    <row r="4" spans="1:26" s="11" customFormat="1" ht="14.25" x14ac:dyDescent="0.2">
      <c r="A4" s="3"/>
      <c r="B4" s="12"/>
      <c r="C4" s="13">
        <v>9.9000000000000005E-2</v>
      </c>
      <c r="D4" s="13">
        <v>14</v>
      </c>
      <c r="E4" s="3" t="s">
        <v>15</v>
      </c>
      <c r="F4" s="13" t="s">
        <v>17</v>
      </c>
      <c r="G4" s="13"/>
      <c r="H4" s="3" t="s">
        <v>18</v>
      </c>
      <c r="I4" s="16">
        <v>6125</v>
      </c>
      <c r="J4" s="17">
        <f t="shared" si="0"/>
        <v>6150</v>
      </c>
      <c r="K4" s="13"/>
      <c r="L4" s="3"/>
      <c r="M4" s="3"/>
      <c r="N4" s="3"/>
      <c r="O4" s="3"/>
      <c r="P4" s="8">
        <f t="shared" si="1"/>
        <v>2.5146000000000002</v>
      </c>
      <c r="Q4" s="9">
        <f t="shared" si="1"/>
        <v>355.59999999999997</v>
      </c>
      <c r="R4" s="9" t="str">
        <f t="shared" si="2"/>
        <v>COIL</v>
      </c>
      <c r="S4" s="3" t="str">
        <f t="shared" si="3"/>
        <v>CQ</v>
      </c>
      <c r="T4" s="3" t="str">
        <f t="shared" si="3"/>
        <v/>
      </c>
      <c r="U4" s="3" t="str">
        <f t="shared" si="3"/>
        <v>HDG</v>
      </c>
      <c r="V4" s="10">
        <f t="shared" si="4"/>
        <v>2778</v>
      </c>
      <c r="W4" s="3"/>
      <c r="X4" s="10"/>
      <c r="Z4" s="10"/>
    </row>
    <row r="5" spans="1:26" s="11" customFormat="1" ht="14.25" x14ac:dyDescent="0.2">
      <c r="A5" s="3"/>
      <c r="B5" s="12"/>
      <c r="C5" s="13">
        <v>9.9000000000000005E-2</v>
      </c>
      <c r="D5" s="13">
        <v>14</v>
      </c>
      <c r="E5" s="3" t="s">
        <v>15</v>
      </c>
      <c r="F5" s="13" t="s">
        <v>17</v>
      </c>
      <c r="G5" s="13"/>
      <c r="H5" s="3" t="s">
        <v>18</v>
      </c>
      <c r="I5" s="16">
        <v>5720</v>
      </c>
      <c r="J5" s="17">
        <f t="shared" si="0"/>
        <v>5745</v>
      </c>
      <c r="K5" s="13"/>
      <c r="L5" s="3"/>
      <c r="M5" s="3"/>
      <c r="N5" s="3"/>
      <c r="O5" s="3"/>
      <c r="P5" s="8">
        <f t="shared" si="1"/>
        <v>2.5146000000000002</v>
      </c>
      <c r="Q5" s="9">
        <f t="shared" si="1"/>
        <v>355.59999999999997</v>
      </c>
      <c r="R5" s="9" t="str">
        <f t="shared" si="2"/>
        <v>COIL</v>
      </c>
      <c r="S5" s="3" t="str">
        <f t="shared" si="3"/>
        <v>CQ</v>
      </c>
      <c r="T5" s="3" t="str">
        <f t="shared" si="3"/>
        <v/>
      </c>
      <c r="U5" s="3" t="str">
        <f t="shared" si="3"/>
        <v>HDG</v>
      </c>
      <c r="V5" s="10">
        <f t="shared" si="4"/>
        <v>2595</v>
      </c>
      <c r="W5" s="3"/>
      <c r="X5" s="10"/>
      <c r="Z5" s="10"/>
    </row>
    <row r="6" spans="1:26" s="11" customFormat="1" ht="14.25" x14ac:dyDescent="0.2">
      <c r="A6" s="3"/>
      <c r="B6" s="12"/>
      <c r="C6" s="13">
        <v>9.9000000000000005E-2</v>
      </c>
      <c r="D6" s="13">
        <v>14</v>
      </c>
      <c r="E6" s="3" t="s">
        <v>15</v>
      </c>
      <c r="F6" s="13" t="s">
        <v>17</v>
      </c>
      <c r="G6" s="13"/>
      <c r="H6" s="3" t="s">
        <v>18</v>
      </c>
      <c r="I6" s="16">
        <v>7820</v>
      </c>
      <c r="J6" s="17">
        <f t="shared" si="0"/>
        <v>7845</v>
      </c>
      <c r="K6" s="13"/>
      <c r="L6" s="3"/>
      <c r="M6" s="3"/>
      <c r="N6" s="3"/>
      <c r="O6" s="3"/>
      <c r="P6" s="8">
        <f t="shared" si="1"/>
        <v>2.5146000000000002</v>
      </c>
      <c r="Q6" s="9">
        <f t="shared" si="1"/>
        <v>355.59999999999997</v>
      </c>
      <c r="R6" s="9" t="str">
        <f t="shared" si="2"/>
        <v>COIL</v>
      </c>
      <c r="S6" s="3" t="str">
        <f t="shared" si="3"/>
        <v>CQ</v>
      </c>
      <c r="T6" s="3" t="str">
        <f t="shared" si="3"/>
        <v/>
      </c>
      <c r="U6" s="3" t="str">
        <f t="shared" si="3"/>
        <v>HDG</v>
      </c>
      <c r="V6" s="10">
        <f t="shared" si="4"/>
        <v>3547</v>
      </c>
      <c r="W6" s="3"/>
      <c r="X6" s="10"/>
      <c r="Z6" s="10"/>
    </row>
    <row r="7" spans="1:26" s="11" customFormat="1" ht="14.25" x14ac:dyDescent="0.2">
      <c r="A7" s="3"/>
      <c r="B7" s="12"/>
      <c r="C7" s="13">
        <v>9.9000000000000005E-2</v>
      </c>
      <c r="D7" s="13">
        <v>23.125</v>
      </c>
      <c r="E7" s="3" t="s">
        <v>15</v>
      </c>
      <c r="F7" s="13" t="s">
        <v>17</v>
      </c>
      <c r="G7" s="13"/>
      <c r="H7" s="3" t="s">
        <v>18</v>
      </c>
      <c r="I7" s="16">
        <v>9675</v>
      </c>
      <c r="J7" s="17">
        <f t="shared" si="0"/>
        <v>9700</v>
      </c>
      <c r="K7" s="13"/>
      <c r="L7" s="3"/>
      <c r="M7" s="3"/>
      <c r="N7" s="3"/>
      <c r="O7" s="3"/>
      <c r="P7" s="8">
        <f t="shared" si="1"/>
        <v>2.5146000000000002</v>
      </c>
      <c r="Q7" s="9">
        <f t="shared" si="1"/>
        <v>587.375</v>
      </c>
      <c r="R7" s="9" t="str">
        <f t="shared" si="2"/>
        <v>COIL</v>
      </c>
      <c r="S7" s="3" t="str">
        <f t="shared" si="3"/>
        <v>CQ</v>
      </c>
      <c r="T7" s="3" t="str">
        <f t="shared" si="3"/>
        <v/>
      </c>
      <c r="U7" s="3" t="str">
        <f t="shared" si="3"/>
        <v>HDG</v>
      </c>
      <c r="V7" s="10">
        <f t="shared" si="4"/>
        <v>4389</v>
      </c>
      <c r="W7" s="3"/>
      <c r="X7" s="10"/>
      <c r="Z7" s="10"/>
    </row>
    <row r="8" spans="1:26" s="11" customFormat="1" ht="14.25" x14ac:dyDescent="0.2">
      <c r="A8" s="3"/>
      <c r="B8" s="12"/>
      <c r="C8" s="13">
        <v>9.9000000000000005E-2</v>
      </c>
      <c r="D8" s="13">
        <v>23.5</v>
      </c>
      <c r="E8" s="3" t="s">
        <v>15</v>
      </c>
      <c r="F8" s="13" t="s">
        <v>17</v>
      </c>
      <c r="G8" s="13"/>
      <c r="H8" s="3" t="s">
        <v>18</v>
      </c>
      <c r="I8" s="16">
        <v>18150</v>
      </c>
      <c r="J8" s="17">
        <f t="shared" si="0"/>
        <v>18175</v>
      </c>
      <c r="K8" s="13"/>
      <c r="L8" s="3"/>
      <c r="M8" s="3"/>
      <c r="N8" s="3"/>
      <c r="O8" s="3"/>
      <c r="P8" s="8">
        <f t="shared" si="1"/>
        <v>2.5146000000000002</v>
      </c>
      <c r="Q8" s="9">
        <f t="shared" si="1"/>
        <v>596.9</v>
      </c>
      <c r="R8" s="9" t="str">
        <f t="shared" si="2"/>
        <v>COIL</v>
      </c>
      <c r="S8" s="3" t="str">
        <f t="shared" si="3"/>
        <v>CQ</v>
      </c>
      <c r="T8" s="3" t="str">
        <f t="shared" si="3"/>
        <v/>
      </c>
      <c r="U8" s="3" t="str">
        <f t="shared" si="3"/>
        <v>HDG</v>
      </c>
      <c r="V8" s="10">
        <f t="shared" si="4"/>
        <v>8233</v>
      </c>
      <c r="W8" s="3"/>
      <c r="X8" s="10"/>
      <c r="Z8" s="10"/>
    </row>
    <row r="9" spans="1:26" x14ac:dyDescent="0.25">
      <c r="V9" s="23">
        <f>SUM(V3:V8)</f>
        <v>23020</v>
      </c>
    </row>
    <row r="10" spans="1:26" s="11" customFormat="1" ht="14.25" x14ac:dyDescent="0.2">
      <c r="A10" s="3"/>
      <c r="B10" s="12"/>
      <c r="C10" s="4"/>
      <c r="D10" s="4"/>
      <c r="E10" s="3"/>
      <c r="F10" s="3"/>
      <c r="G10" s="5"/>
      <c r="H10" s="6"/>
      <c r="I10" s="14"/>
      <c r="J10" s="15"/>
      <c r="K10" s="3"/>
      <c r="L10" s="3"/>
      <c r="M10" s="3"/>
      <c r="N10" s="3"/>
      <c r="O10" s="7"/>
      <c r="P10" s="8"/>
      <c r="Q10" s="9"/>
      <c r="R10" s="9"/>
      <c r="S10" s="3"/>
      <c r="T10" s="3"/>
      <c r="U10" s="3"/>
      <c r="V10" s="10"/>
      <c r="W10" s="3"/>
      <c r="X10" s="10"/>
      <c r="Z10" s="10"/>
    </row>
    <row r="11" spans="1:26" s="11" customFormat="1" ht="14.25" x14ac:dyDescent="0.2">
      <c r="A11" s="3" t="str">
        <f>RIGHT(L11,LEN(L11)-4)</f>
        <v>5754-5</v>
      </c>
      <c r="B11" s="12" t="s">
        <v>20</v>
      </c>
      <c r="C11" s="13">
        <v>1.7999999999999999E-2</v>
      </c>
      <c r="D11" s="13">
        <v>48</v>
      </c>
      <c r="E11" s="3" t="s">
        <v>15</v>
      </c>
      <c r="F11" s="13" t="s">
        <v>17</v>
      </c>
      <c r="G11" s="13" t="s">
        <v>21</v>
      </c>
      <c r="H11" s="3" t="s">
        <v>22</v>
      </c>
      <c r="I11" s="16">
        <v>3950</v>
      </c>
      <c r="J11" s="17">
        <f>I11</f>
        <v>3950</v>
      </c>
      <c r="K11" s="13"/>
      <c r="L11" s="3" t="s">
        <v>23</v>
      </c>
      <c r="M11" s="3"/>
      <c r="N11" s="3"/>
      <c r="O11" s="3"/>
      <c r="P11" s="8">
        <f t="shared" ref="P11:Q24" si="5">IF(C11="VAR","VAR",IF(C11="","",C11*25.4))</f>
        <v>0.45719999999999994</v>
      </c>
      <c r="Q11" s="9">
        <f t="shared" si="5"/>
        <v>1219.1999999999998</v>
      </c>
      <c r="R11" s="9" t="str">
        <f t="shared" ref="R11:R24" si="6">IF(E11="VAR","VAR",IF(E11="COIL","COIL",IF(E11="","",E11*25.4)))</f>
        <v>COIL</v>
      </c>
      <c r="S11" s="3" t="str">
        <f t="shared" ref="S11:U24" si="7">IF(F11&lt;&gt;"",F11,"")</f>
        <v>CQ</v>
      </c>
      <c r="T11" s="3" t="str">
        <f t="shared" si="7"/>
        <v>G30</v>
      </c>
      <c r="U11" s="3" t="str">
        <f t="shared" si="7"/>
        <v>40% PRIMER</v>
      </c>
      <c r="V11" s="10">
        <f t="shared" ref="V11:V24" si="8">INT((I11/2.2046)+0.5)</f>
        <v>1792</v>
      </c>
      <c r="W11" s="3"/>
      <c r="X11" s="10"/>
      <c r="Z11" s="10"/>
    </row>
    <row r="12" spans="1:26" s="11" customFormat="1" ht="14.25" x14ac:dyDescent="0.2">
      <c r="A12" s="3" t="str">
        <f>RIGHT(L12,LEN(L12)-4)</f>
        <v>5754-13</v>
      </c>
      <c r="B12" s="12" t="s">
        <v>24</v>
      </c>
      <c r="C12" s="13">
        <v>2.8000000000000001E-2</v>
      </c>
      <c r="D12" s="13">
        <v>28</v>
      </c>
      <c r="E12" s="3" t="s">
        <v>15</v>
      </c>
      <c r="F12" s="13" t="s">
        <v>17</v>
      </c>
      <c r="G12" s="13" t="s">
        <v>25</v>
      </c>
      <c r="H12" s="3" t="s">
        <v>18</v>
      </c>
      <c r="I12" s="16">
        <v>1236</v>
      </c>
      <c r="J12" s="17">
        <f>I12</f>
        <v>1236</v>
      </c>
      <c r="K12" s="13"/>
      <c r="L12" s="3" t="s">
        <v>26</v>
      </c>
      <c r="M12" s="3"/>
      <c r="N12" s="3"/>
      <c r="O12" s="3"/>
      <c r="P12" s="8">
        <f t="shared" si="5"/>
        <v>0.71119999999999994</v>
      </c>
      <c r="Q12" s="9">
        <f t="shared" si="5"/>
        <v>711.19999999999993</v>
      </c>
      <c r="R12" s="9" t="str">
        <f t="shared" si="6"/>
        <v>COIL</v>
      </c>
      <c r="S12" s="3" t="str">
        <f t="shared" si="7"/>
        <v>CQ</v>
      </c>
      <c r="T12" s="3" t="str">
        <f t="shared" si="7"/>
        <v>G90</v>
      </c>
      <c r="U12" s="3" t="str">
        <f t="shared" si="7"/>
        <v>HDG</v>
      </c>
      <c r="V12" s="10">
        <f t="shared" si="8"/>
        <v>561</v>
      </c>
      <c r="W12" s="3"/>
      <c r="X12" s="10"/>
      <c r="Z12" s="10"/>
    </row>
    <row r="13" spans="1:26" s="11" customFormat="1" ht="14.25" x14ac:dyDescent="0.2">
      <c r="A13" s="3" t="str">
        <f>RIGHT(L13,LEN(L13)-4)</f>
        <v>5754-10</v>
      </c>
      <c r="B13" s="12" t="s">
        <v>27</v>
      </c>
      <c r="C13" s="13">
        <v>2.8000000000000001E-2</v>
      </c>
      <c r="D13" s="13">
        <v>34.625</v>
      </c>
      <c r="E13" s="3" t="s">
        <v>15</v>
      </c>
      <c r="F13" s="13" t="s">
        <v>17</v>
      </c>
      <c r="G13" s="13" t="s">
        <v>28</v>
      </c>
      <c r="H13" s="3"/>
      <c r="I13" s="16">
        <v>1935</v>
      </c>
      <c r="J13" s="17">
        <f>I13</f>
        <v>1935</v>
      </c>
      <c r="K13" s="13"/>
      <c r="L13" s="3" t="s">
        <v>29</v>
      </c>
      <c r="M13" s="3"/>
      <c r="N13" s="3"/>
      <c r="O13" s="3"/>
      <c r="P13" s="8">
        <f t="shared" si="5"/>
        <v>0.71119999999999994</v>
      </c>
      <c r="Q13" s="9">
        <f t="shared" si="5"/>
        <v>879.47499999999991</v>
      </c>
      <c r="R13" s="9" t="str">
        <f t="shared" si="6"/>
        <v>COIL</v>
      </c>
      <c r="S13" s="3" t="str">
        <f t="shared" si="7"/>
        <v>CQ</v>
      </c>
      <c r="T13" s="3" t="str">
        <f t="shared" si="7"/>
        <v>GALVALUME</v>
      </c>
      <c r="U13" s="3" t="str">
        <f t="shared" si="7"/>
        <v/>
      </c>
      <c r="V13" s="10">
        <f t="shared" si="8"/>
        <v>878</v>
      </c>
      <c r="W13" s="3"/>
      <c r="X13" s="10"/>
      <c r="Z13" s="10"/>
    </row>
    <row r="14" spans="1:26" s="11" customFormat="1" ht="14.25" x14ac:dyDescent="0.2">
      <c r="A14" s="3" t="str">
        <f>RIGHT(L14,LEN(L14)-4)</f>
        <v>5754-9</v>
      </c>
      <c r="B14" s="12" t="s">
        <v>30</v>
      </c>
      <c r="C14" s="13">
        <v>2.8000000000000001E-2</v>
      </c>
      <c r="D14" s="13">
        <v>36</v>
      </c>
      <c r="E14" s="3" t="s">
        <v>15</v>
      </c>
      <c r="F14" s="13" t="s">
        <v>17</v>
      </c>
      <c r="G14" s="13" t="s">
        <v>28</v>
      </c>
      <c r="H14" s="3"/>
      <c r="I14" s="16">
        <v>1630</v>
      </c>
      <c r="J14" s="17">
        <f>I14</f>
        <v>1630</v>
      </c>
      <c r="K14" s="13"/>
      <c r="L14" s="3" t="s">
        <v>31</v>
      </c>
      <c r="M14" s="3"/>
      <c r="N14" s="3"/>
      <c r="O14" s="3"/>
      <c r="P14" s="8">
        <f t="shared" si="5"/>
        <v>0.71119999999999994</v>
      </c>
      <c r="Q14" s="9">
        <f t="shared" si="5"/>
        <v>914.4</v>
      </c>
      <c r="R14" s="9" t="str">
        <f t="shared" si="6"/>
        <v>COIL</v>
      </c>
      <c r="S14" s="3" t="str">
        <f t="shared" si="7"/>
        <v>CQ</v>
      </c>
      <c r="T14" s="3" t="str">
        <f t="shared" si="7"/>
        <v>GALVALUME</v>
      </c>
      <c r="U14" s="3" t="str">
        <f t="shared" si="7"/>
        <v/>
      </c>
      <c r="V14" s="10">
        <f t="shared" si="8"/>
        <v>739</v>
      </c>
      <c r="W14" s="3"/>
      <c r="X14" s="10"/>
      <c r="Z14" s="10"/>
    </row>
    <row r="15" spans="1:26" s="11" customFormat="1" ht="14.25" x14ac:dyDescent="0.2">
      <c r="A15" s="3" t="str">
        <f>RIGHT(L15,LEN(L15)-0)</f>
        <v>41122</v>
      </c>
      <c r="B15" s="3" t="s">
        <v>32</v>
      </c>
      <c r="C15" s="19">
        <v>2.9000000000000001E-2</v>
      </c>
      <c r="D15" s="19">
        <v>47.17</v>
      </c>
      <c r="E15" s="19" t="s">
        <v>15</v>
      </c>
      <c r="F15" s="9" t="s">
        <v>17</v>
      </c>
      <c r="G15" s="8" t="s">
        <v>33</v>
      </c>
      <c r="H15" s="3" t="s">
        <v>18</v>
      </c>
      <c r="I15" s="20">
        <v>45010</v>
      </c>
      <c r="J15" s="21"/>
      <c r="K15" s="3"/>
      <c r="L15" s="3">
        <v>41122</v>
      </c>
      <c r="M15" s="3"/>
      <c r="N15" s="3"/>
      <c r="O15" s="3"/>
      <c r="P15" s="8">
        <f t="shared" si="5"/>
        <v>0.73660000000000003</v>
      </c>
      <c r="Q15" s="9">
        <f t="shared" si="5"/>
        <v>1198.1179999999999</v>
      </c>
      <c r="R15" s="9" t="str">
        <f t="shared" si="6"/>
        <v>COIL</v>
      </c>
      <c r="S15" s="3" t="str">
        <f t="shared" si="7"/>
        <v>CQ</v>
      </c>
      <c r="T15" s="3" t="str">
        <f t="shared" si="7"/>
        <v>G40</v>
      </c>
      <c r="U15" s="3" t="str">
        <f t="shared" si="7"/>
        <v>HDG</v>
      </c>
      <c r="V15" s="10">
        <f t="shared" si="8"/>
        <v>20416</v>
      </c>
      <c r="W15" s="3"/>
      <c r="X15" s="10"/>
      <c r="Z15" s="10"/>
    </row>
    <row r="16" spans="1:26" s="11" customFormat="1" ht="14.25" x14ac:dyDescent="0.2">
      <c r="A16" s="3" t="str">
        <f t="shared" ref="A16:A24" si="9">RIGHT(L16,LEN(L16)-4)</f>
        <v>5754-4</v>
      </c>
      <c r="B16" s="12" t="s">
        <v>34</v>
      </c>
      <c r="C16" s="13">
        <v>0.03</v>
      </c>
      <c r="D16" s="13">
        <v>19.125</v>
      </c>
      <c r="E16" s="3" t="s">
        <v>15</v>
      </c>
      <c r="F16" s="13" t="s">
        <v>17</v>
      </c>
      <c r="G16" s="13" t="s">
        <v>25</v>
      </c>
      <c r="H16" s="3" t="s">
        <v>35</v>
      </c>
      <c r="I16" s="16">
        <v>5227</v>
      </c>
      <c r="J16" s="17">
        <f t="shared" ref="J16:J24" si="10">I16</f>
        <v>5227</v>
      </c>
      <c r="K16" s="13"/>
      <c r="L16" s="3" t="s">
        <v>36</v>
      </c>
      <c r="M16" s="3"/>
      <c r="N16" s="3"/>
      <c r="O16" s="3"/>
      <c r="P16" s="8">
        <f t="shared" si="5"/>
        <v>0.7619999999999999</v>
      </c>
      <c r="Q16" s="9">
        <f t="shared" si="5"/>
        <v>485.77499999999998</v>
      </c>
      <c r="R16" s="9" t="str">
        <f t="shared" si="6"/>
        <v>COIL</v>
      </c>
      <c r="S16" s="3" t="str">
        <f t="shared" si="7"/>
        <v>CQ</v>
      </c>
      <c r="T16" s="3" t="str">
        <f t="shared" si="7"/>
        <v>G90</v>
      </c>
      <c r="U16" s="3" t="str">
        <f t="shared" si="7"/>
        <v>GRAY EMBOSSED</v>
      </c>
      <c r="V16" s="10">
        <f t="shared" si="8"/>
        <v>2371</v>
      </c>
      <c r="W16" s="3"/>
      <c r="X16" s="10"/>
      <c r="Z16" s="10"/>
    </row>
    <row r="17" spans="1:26" s="11" customFormat="1" ht="14.25" x14ac:dyDescent="0.2">
      <c r="A17" s="3" t="str">
        <f t="shared" si="9"/>
        <v>5754-6</v>
      </c>
      <c r="B17" s="12" t="s">
        <v>37</v>
      </c>
      <c r="C17" s="13">
        <v>0.03</v>
      </c>
      <c r="D17" s="13">
        <v>26.75</v>
      </c>
      <c r="E17" s="3" t="s">
        <v>15</v>
      </c>
      <c r="F17" s="13" t="s">
        <v>17</v>
      </c>
      <c r="G17" s="13" t="s">
        <v>25</v>
      </c>
      <c r="H17" s="3" t="s">
        <v>18</v>
      </c>
      <c r="I17" s="16">
        <v>5727</v>
      </c>
      <c r="J17" s="17">
        <f t="shared" si="10"/>
        <v>5727</v>
      </c>
      <c r="K17" s="13"/>
      <c r="L17" s="3" t="s">
        <v>38</v>
      </c>
      <c r="M17" s="3"/>
      <c r="N17" s="3"/>
      <c r="O17" s="3"/>
      <c r="P17" s="8">
        <f t="shared" si="5"/>
        <v>0.7619999999999999</v>
      </c>
      <c r="Q17" s="9">
        <f t="shared" si="5"/>
        <v>679.44999999999993</v>
      </c>
      <c r="R17" s="9" t="str">
        <f t="shared" si="6"/>
        <v>COIL</v>
      </c>
      <c r="S17" s="3" t="str">
        <f t="shared" si="7"/>
        <v>CQ</v>
      </c>
      <c r="T17" s="3" t="str">
        <f t="shared" si="7"/>
        <v>G90</v>
      </c>
      <c r="U17" s="3" t="str">
        <f t="shared" si="7"/>
        <v>HDG</v>
      </c>
      <c r="V17" s="10">
        <f t="shared" si="8"/>
        <v>2598</v>
      </c>
      <c r="W17" s="3"/>
      <c r="X17" s="10"/>
      <c r="Z17" s="10"/>
    </row>
    <row r="18" spans="1:26" s="11" customFormat="1" ht="14.25" x14ac:dyDescent="0.2">
      <c r="A18" s="3" t="str">
        <f t="shared" si="9"/>
        <v>5754-7</v>
      </c>
      <c r="B18" s="12" t="s">
        <v>39</v>
      </c>
      <c r="C18" s="13">
        <v>0.03</v>
      </c>
      <c r="D18" s="13">
        <v>26.75</v>
      </c>
      <c r="E18" s="3" t="s">
        <v>15</v>
      </c>
      <c r="F18" s="13" t="s">
        <v>17</v>
      </c>
      <c r="G18" s="13" t="s">
        <v>25</v>
      </c>
      <c r="H18" s="3" t="s">
        <v>18</v>
      </c>
      <c r="I18" s="16">
        <v>5505</v>
      </c>
      <c r="J18" s="17">
        <f t="shared" si="10"/>
        <v>5505</v>
      </c>
      <c r="K18" s="13"/>
      <c r="L18" s="3" t="s">
        <v>40</v>
      </c>
      <c r="M18" s="3"/>
      <c r="N18" s="3"/>
      <c r="O18" s="3"/>
      <c r="P18" s="8">
        <f t="shared" si="5"/>
        <v>0.7619999999999999</v>
      </c>
      <c r="Q18" s="9">
        <f t="shared" si="5"/>
        <v>679.44999999999993</v>
      </c>
      <c r="R18" s="9" t="str">
        <f t="shared" si="6"/>
        <v>COIL</v>
      </c>
      <c r="S18" s="3" t="str">
        <f t="shared" si="7"/>
        <v>CQ</v>
      </c>
      <c r="T18" s="3" t="str">
        <f t="shared" si="7"/>
        <v>G90</v>
      </c>
      <c r="U18" s="3" t="str">
        <f t="shared" si="7"/>
        <v>HDG</v>
      </c>
      <c r="V18" s="10">
        <f t="shared" si="8"/>
        <v>2497</v>
      </c>
      <c r="W18" s="3"/>
      <c r="X18" s="10"/>
      <c r="Z18" s="10"/>
    </row>
    <row r="19" spans="1:26" s="11" customFormat="1" ht="14.25" x14ac:dyDescent="0.2">
      <c r="A19" s="3" t="str">
        <f t="shared" si="9"/>
        <v>5754-8</v>
      </c>
      <c r="B19" s="12" t="s">
        <v>41</v>
      </c>
      <c r="C19" s="13">
        <v>0.03</v>
      </c>
      <c r="D19" s="13">
        <v>26.75</v>
      </c>
      <c r="E19" s="3" t="s">
        <v>15</v>
      </c>
      <c r="F19" s="13" t="s">
        <v>17</v>
      </c>
      <c r="G19" s="13" t="s">
        <v>25</v>
      </c>
      <c r="H19" s="3" t="s">
        <v>18</v>
      </c>
      <c r="I19" s="16">
        <v>5306</v>
      </c>
      <c r="J19" s="17">
        <f t="shared" si="10"/>
        <v>5306</v>
      </c>
      <c r="K19" s="13"/>
      <c r="L19" s="3" t="s">
        <v>42</v>
      </c>
      <c r="M19" s="3"/>
      <c r="N19" s="3"/>
      <c r="O19" s="3"/>
      <c r="P19" s="8">
        <f t="shared" si="5"/>
        <v>0.7619999999999999</v>
      </c>
      <c r="Q19" s="9">
        <f t="shared" si="5"/>
        <v>679.44999999999993</v>
      </c>
      <c r="R19" s="9" t="str">
        <f t="shared" si="6"/>
        <v>COIL</v>
      </c>
      <c r="S19" s="3" t="str">
        <f t="shared" si="7"/>
        <v>CQ</v>
      </c>
      <c r="T19" s="3" t="str">
        <f t="shared" si="7"/>
        <v>G90</v>
      </c>
      <c r="U19" s="3" t="str">
        <f t="shared" si="7"/>
        <v>HDG</v>
      </c>
      <c r="V19" s="10">
        <f t="shared" si="8"/>
        <v>2407</v>
      </c>
      <c r="W19" s="3"/>
      <c r="X19" s="10"/>
      <c r="Z19" s="10"/>
    </row>
    <row r="20" spans="1:26" s="11" customFormat="1" ht="14.25" x14ac:dyDescent="0.2">
      <c r="A20" s="3" t="str">
        <f t="shared" si="9"/>
        <v>5754-1</v>
      </c>
      <c r="B20" s="12" t="s">
        <v>43</v>
      </c>
      <c r="C20" s="13">
        <v>0.03</v>
      </c>
      <c r="D20" s="13">
        <v>30.062999999999999</v>
      </c>
      <c r="E20" s="3" t="s">
        <v>15</v>
      </c>
      <c r="F20" s="13" t="s">
        <v>17</v>
      </c>
      <c r="G20" s="13" t="s">
        <v>25</v>
      </c>
      <c r="H20" s="3" t="s">
        <v>44</v>
      </c>
      <c r="I20" s="16">
        <v>4495</v>
      </c>
      <c r="J20" s="17">
        <f t="shared" si="10"/>
        <v>4495</v>
      </c>
      <c r="K20" s="13"/>
      <c r="L20" s="3" t="s">
        <v>45</v>
      </c>
      <c r="M20" s="3"/>
      <c r="N20" s="3"/>
      <c r="O20" s="3"/>
      <c r="P20" s="8">
        <f t="shared" si="5"/>
        <v>0.7619999999999999</v>
      </c>
      <c r="Q20" s="9">
        <f t="shared" si="5"/>
        <v>763.60019999999997</v>
      </c>
      <c r="R20" s="9" t="str">
        <f t="shared" si="6"/>
        <v>COIL</v>
      </c>
      <c r="S20" s="3" t="str">
        <f t="shared" si="7"/>
        <v>CQ</v>
      </c>
      <c r="T20" s="3" t="str">
        <f t="shared" si="7"/>
        <v>G90</v>
      </c>
      <c r="U20" s="22" t="str">
        <f t="shared" si="7"/>
        <v>65% RED, 35% PRIMER</v>
      </c>
      <c r="V20" s="10">
        <f t="shared" si="8"/>
        <v>2039</v>
      </c>
      <c r="W20" s="3"/>
      <c r="X20" s="10"/>
      <c r="Z20" s="10"/>
    </row>
    <row r="21" spans="1:26" s="11" customFormat="1" ht="14.25" x14ac:dyDescent="0.2">
      <c r="A21" s="3" t="str">
        <f t="shared" si="9"/>
        <v>5754-2</v>
      </c>
      <c r="B21" s="12" t="s">
        <v>46</v>
      </c>
      <c r="C21" s="13">
        <v>0.03</v>
      </c>
      <c r="D21" s="13">
        <v>30.062999999999999</v>
      </c>
      <c r="E21" s="3" t="s">
        <v>15</v>
      </c>
      <c r="F21" s="13" t="s">
        <v>17</v>
      </c>
      <c r="G21" s="13" t="s">
        <v>25</v>
      </c>
      <c r="H21" s="3" t="s">
        <v>18</v>
      </c>
      <c r="I21" s="16">
        <v>1957</v>
      </c>
      <c r="J21" s="17">
        <f t="shared" si="10"/>
        <v>1957</v>
      </c>
      <c r="K21" s="13"/>
      <c r="L21" s="3" t="s">
        <v>47</v>
      </c>
      <c r="M21" s="3"/>
      <c r="N21" s="3"/>
      <c r="O21" s="3"/>
      <c r="P21" s="8">
        <f t="shared" si="5"/>
        <v>0.7619999999999999</v>
      </c>
      <c r="Q21" s="9">
        <f t="shared" si="5"/>
        <v>763.60019999999997</v>
      </c>
      <c r="R21" s="9" t="str">
        <f t="shared" si="6"/>
        <v>COIL</v>
      </c>
      <c r="S21" s="3" t="str">
        <f t="shared" si="7"/>
        <v>CQ</v>
      </c>
      <c r="T21" s="3" t="str">
        <f t="shared" si="7"/>
        <v>G90</v>
      </c>
      <c r="U21" s="3" t="str">
        <f t="shared" si="7"/>
        <v>HDG</v>
      </c>
      <c r="V21" s="10">
        <f t="shared" si="8"/>
        <v>888</v>
      </c>
      <c r="W21" s="3"/>
      <c r="X21" s="10"/>
      <c r="Z21" s="10"/>
    </row>
    <row r="22" spans="1:26" s="11" customFormat="1" ht="14.25" x14ac:dyDescent="0.2">
      <c r="A22" s="3" t="str">
        <f t="shared" si="9"/>
        <v>5754-3</v>
      </c>
      <c r="B22" s="12" t="s">
        <v>48</v>
      </c>
      <c r="C22" s="13">
        <v>0.03</v>
      </c>
      <c r="D22" s="13">
        <v>38.063000000000002</v>
      </c>
      <c r="E22" s="3" t="s">
        <v>15</v>
      </c>
      <c r="F22" s="13" t="s">
        <v>17</v>
      </c>
      <c r="G22" s="13" t="s">
        <v>25</v>
      </c>
      <c r="H22" s="3" t="s">
        <v>18</v>
      </c>
      <c r="I22" s="16">
        <v>2817</v>
      </c>
      <c r="J22" s="17">
        <f t="shared" si="10"/>
        <v>2817</v>
      </c>
      <c r="K22" s="13"/>
      <c r="L22" s="3" t="s">
        <v>49</v>
      </c>
      <c r="M22" s="3"/>
      <c r="N22" s="3"/>
      <c r="O22" s="3"/>
      <c r="P22" s="8">
        <f t="shared" si="5"/>
        <v>0.7619999999999999</v>
      </c>
      <c r="Q22" s="9">
        <f t="shared" si="5"/>
        <v>966.80020000000002</v>
      </c>
      <c r="R22" s="9" t="str">
        <f t="shared" si="6"/>
        <v>COIL</v>
      </c>
      <c r="S22" s="3" t="str">
        <f t="shared" si="7"/>
        <v>CQ</v>
      </c>
      <c r="T22" s="3" t="str">
        <f t="shared" si="7"/>
        <v>G90</v>
      </c>
      <c r="U22" s="3" t="str">
        <f t="shared" si="7"/>
        <v>HDG</v>
      </c>
      <c r="V22" s="10">
        <f t="shared" si="8"/>
        <v>1278</v>
      </c>
      <c r="W22" s="3"/>
      <c r="X22" s="10"/>
      <c r="Z22" s="10"/>
    </row>
    <row r="23" spans="1:26" s="11" customFormat="1" ht="14.25" x14ac:dyDescent="0.2">
      <c r="A23" s="3" t="str">
        <f t="shared" si="9"/>
        <v>5754-11</v>
      </c>
      <c r="B23" s="12" t="s">
        <v>50</v>
      </c>
      <c r="C23" s="13">
        <v>3.5999999999999997E-2</v>
      </c>
      <c r="D23" s="13">
        <v>31.25</v>
      </c>
      <c r="E23" s="3" t="s">
        <v>15</v>
      </c>
      <c r="F23" s="13" t="s">
        <v>17</v>
      </c>
      <c r="G23" s="13" t="s">
        <v>25</v>
      </c>
      <c r="H23" s="3" t="s">
        <v>18</v>
      </c>
      <c r="I23" s="16">
        <v>1546</v>
      </c>
      <c r="J23" s="17">
        <f t="shared" si="10"/>
        <v>1546</v>
      </c>
      <c r="K23" s="13"/>
      <c r="L23" s="3" t="s">
        <v>51</v>
      </c>
      <c r="M23" s="3"/>
      <c r="N23" s="3"/>
      <c r="O23" s="3"/>
      <c r="P23" s="8">
        <f t="shared" si="5"/>
        <v>0.91439999999999988</v>
      </c>
      <c r="Q23" s="9">
        <f t="shared" si="5"/>
        <v>793.75</v>
      </c>
      <c r="R23" s="9" t="str">
        <f t="shared" si="6"/>
        <v>COIL</v>
      </c>
      <c r="S23" s="3" t="str">
        <f t="shared" si="7"/>
        <v>CQ</v>
      </c>
      <c r="T23" s="3" t="str">
        <f t="shared" si="7"/>
        <v>G90</v>
      </c>
      <c r="U23" s="3" t="str">
        <f t="shared" si="7"/>
        <v>HDG</v>
      </c>
      <c r="V23" s="10">
        <f t="shared" si="8"/>
        <v>701</v>
      </c>
      <c r="W23" s="3"/>
      <c r="X23" s="10"/>
      <c r="Z23" s="10"/>
    </row>
    <row r="24" spans="1:26" s="11" customFormat="1" ht="14.25" x14ac:dyDescent="0.2">
      <c r="A24" s="3" t="str">
        <f t="shared" si="9"/>
        <v>5754-12</v>
      </c>
      <c r="B24" s="12" t="s">
        <v>52</v>
      </c>
      <c r="C24" s="13">
        <v>3.5999999999999997E-2</v>
      </c>
      <c r="D24" s="13">
        <v>36</v>
      </c>
      <c r="E24" s="3" t="s">
        <v>15</v>
      </c>
      <c r="F24" s="13" t="s">
        <v>17</v>
      </c>
      <c r="G24" s="13" t="s">
        <v>25</v>
      </c>
      <c r="H24" s="3" t="s">
        <v>18</v>
      </c>
      <c r="I24" s="16">
        <v>1585</v>
      </c>
      <c r="J24" s="17">
        <f t="shared" si="10"/>
        <v>1585</v>
      </c>
      <c r="K24" s="13"/>
      <c r="L24" s="3" t="s">
        <v>53</v>
      </c>
      <c r="M24" s="3"/>
      <c r="N24" s="3"/>
      <c r="O24" s="3"/>
      <c r="P24" s="8">
        <f t="shared" si="5"/>
        <v>0.91439999999999988</v>
      </c>
      <c r="Q24" s="9">
        <f t="shared" si="5"/>
        <v>914.4</v>
      </c>
      <c r="R24" s="9" t="str">
        <f t="shared" si="6"/>
        <v>COIL</v>
      </c>
      <c r="S24" s="3" t="str">
        <f t="shared" si="7"/>
        <v>CQ</v>
      </c>
      <c r="T24" s="3" t="str">
        <f t="shared" si="7"/>
        <v>G90</v>
      </c>
      <c r="U24" s="3" t="str">
        <f t="shared" si="7"/>
        <v>HDG</v>
      </c>
      <c r="V24" s="10">
        <f t="shared" si="8"/>
        <v>719</v>
      </c>
      <c r="W24" s="3"/>
      <c r="X24" s="10"/>
      <c r="Z24" s="10"/>
    </row>
    <row r="25" spans="1:26" x14ac:dyDescent="0.25">
      <c r="V25" s="23">
        <f>SUM(V11:V24)</f>
        <v>39884</v>
      </c>
    </row>
    <row r="27" spans="1:26" x14ac:dyDescent="0.25">
      <c r="U27" s="24" t="s">
        <v>54</v>
      </c>
      <c r="V27" s="25">
        <f>+V25+V9</f>
        <v>62904</v>
      </c>
    </row>
  </sheetData>
  <printOptions horizontalCentered="1"/>
  <pageMargins left="0.19685039370078741" right="0.19685039370078741" top="0.23622047244094491" bottom="0.23622047244094491" header="0.31496062992125984" footer="0.31496062992125984"/>
  <pageSetup orientation="portrait" horizontalDpi="4294967294" verticalDpi="0" r:id="rId1"/>
  <headerFooter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Shabbir</dc:creator>
  <cp:lastModifiedBy>Shabbir</cp:lastModifiedBy>
  <dcterms:created xsi:type="dcterms:W3CDTF">2011-05-25T05:47:28Z</dcterms:created>
  <dcterms:modified xsi:type="dcterms:W3CDTF">2011-05-25T06:01:07Z</dcterms:modified>
</cp:coreProperties>
</file>